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65" activeTab="0"/>
  </bookViews>
  <sheets>
    <sheet name="EDMS 9'00" sheetId="1" r:id="rId1"/>
  </sheets>
  <definedNames>
    <definedName name="_xlnm.Print_Area" localSheetId="0">'EDMS 9''00'!$A$1:$E$110</definedName>
  </definedNames>
  <calcPr fullCalcOnLoad="1"/>
</workbook>
</file>

<file path=xl/sharedStrings.xml><?xml version="1.0" encoding="utf-8"?>
<sst xmlns="http://schemas.openxmlformats.org/spreadsheetml/2006/main" count="104" uniqueCount="89">
  <si>
    <t>TANCO HOLDINGS BERHAD (3326-K)</t>
  </si>
  <si>
    <t>(Incorporated in Malaysia)</t>
  </si>
  <si>
    <t xml:space="preserve">Current Year </t>
  </si>
  <si>
    <t>Quarter</t>
  </si>
  <si>
    <t>RM'000</t>
  </si>
  <si>
    <t>Fixed Assets</t>
  </si>
  <si>
    <t>Interest In Associated Companies</t>
  </si>
  <si>
    <t>Investment In Resort Properties</t>
  </si>
  <si>
    <t>Other Investments</t>
  </si>
  <si>
    <t>Land &amp; Development Expenditure - Non Current Portion</t>
  </si>
  <si>
    <t>CURRENT ASSETS</t>
  </si>
  <si>
    <t>Land &amp; Development Expenditure</t>
  </si>
  <si>
    <t>Stocks &amp; Work In Progress</t>
  </si>
  <si>
    <t>Trade Debtors</t>
  </si>
  <si>
    <t>Other Debtors</t>
  </si>
  <si>
    <t>Short Term Placements &amp; Fixed Deposits</t>
  </si>
  <si>
    <t>Cash And Bank Balances</t>
  </si>
  <si>
    <t>Amount Owing By Associated Companies</t>
  </si>
  <si>
    <t>CURRENT LIABILITIES</t>
  </si>
  <si>
    <t>Short Term Bank Borrowings</t>
  </si>
  <si>
    <t>Trade Creditors</t>
  </si>
  <si>
    <t>Other Creditors And Accruals</t>
  </si>
  <si>
    <t>Provision For Taxation</t>
  </si>
  <si>
    <t>Amount Owing To Directors</t>
  </si>
  <si>
    <t>Net Current Assets / Liabilities</t>
  </si>
  <si>
    <t>Expenditure Carried Forward</t>
  </si>
  <si>
    <t xml:space="preserve">Finance By : </t>
  </si>
  <si>
    <t>Share Capital</t>
  </si>
  <si>
    <t>Share Premium</t>
  </si>
  <si>
    <t>Retained Earning B/F</t>
  </si>
  <si>
    <t>Current Year Profit / (Loss)</t>
  </si>
  <si>
    <t xml:space="preserve">Retained Earning </t>
  </si>
  <si>
    <t>Minority Interest</t>
  </si>
  <si>
    <t>Long Term Borrowings</t>
  </si>
  <si>
    <t>Loan Stocks</t>
  </si>
  <si>
    <t>Preference Shares</t>
  </si>
  <si>
    <t>Deferred Taxation</t>
  </si>
  <si>
    <t>NTA Per Share (RM)</t>
  </si>
  <si>
    <t xml:space="preserve">Cumulative </t>
  </si>
  <si>
    <t>Current Year</t>
  </si>
  <si>
    <t>To Date</t>
  </si>
  <si>
    <t>(a)</t>
  </si>
  <si>
    <t>Turnover</t>
  </si>
  <si>
    <t>(b)</t>
  </si>
  <si>
    <t>Investment Income</t>
  </si>
  <si>
    <t>(c)</t>
  </si>
  <si>
    <t>Other income including interest income</t>
  </si>
  <si>
    <t>borrowing,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</si>
  <si>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</si>
  <si>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</si>
  <si>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</si>
  <si>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</si>
  <si>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</si>
  <si>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</si>
  <si>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</si>
  <si>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 after interest on </t>
  </si>
  <si>
    <t xml:space="preserve">exceptional items but before income tax, </t>
  </si>
  <si>
    <t>minority interests and extraordinary items</t>
  </si>
  <si>
    <t>(f)</t>
  </si>
  <si>
    <t xml:space="preserve">Share in the results of associated </t>
  </si>
  <si>
    <t>companies</t>
  </si>
  <si>
    <t>(g)</t>
  </si>
  <si>
    <t>Profit before taxation, minority interests</t>
  </si>
  <si>
    <t>and extraordinary items</t>
  </si>
  <si>
    <t>(h)</t>
  </si>
  <si>
    <t>Taxation</t>
  </si>
  <si>
    <t>(I)</t>
  </si>
  <si>
    <t>Profit after taxation before deducting</t>
  </si>
  <si>
    <t>minority interests</t>
  </si>
  <si>
    <t>Less : Minority interests</t>
  </si>
  <si>
    <t>(j)</t>
  </si>
  <si>
    <t xml:space="preserve">Profit after taxation attributable to </t>
  </si>
  <si>
    <t>members of the company</t>
  </si>
  <si>
    <t>(k)</t>
  </si>
  <si>
    <t>Extraordinary items</t>
  </si>
  <si>
    <t>Profit after taxation and extraordinary</t>
  </si>
  <si>
    <t xml:space="preserve">items attributable to members of the </t>
  </si>
  <si>
    <t>company</t>
  </si>
  <si>
    <t>Earning per share based on 2(j) above</t>
  </si>
  <si>
    <t>Basic EPS</t>
  </si>
  <si>
    <t>Fully diluted EPS</t>
  </si>
  <si>
    <t>(Based on share issued &amp; issueable of 167,443,364)</t>
  </si>
  <si>
    <t>End</t>
  </si>
  <si>
    <t>31/12/1999</t>
  </si>
  <si>
    <t>CONSOLIDATED BALANCE SHEET AS AT 30TH SEPTEMBER 2000</t>
  </si>
  <si>
    <t>Preceding year</t>
  </si>
  <si>
    <t>30/9/2000</t>
  </si>
  <si>
    <t>CONSOLIDATED INCOME STATEMENT FOR THE 2ND QUARTER ENDED 30TH SEPTEMBER 2000</t>
  </si>
  <si>
    <t xml:space="preserve">Operating (loss)/profit before interest on 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</si>
</sst>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[Red]\(#,##0.0\)"/>
    <numFmt numFmtId="179" formatCode="#,##0.000_);[Red]\(#,##0.000\)"/>
    <numFmt numFmtId="180" formatCode="0.0"/>
    <numFmt numFmtId="181" formatCode="0.0%"/>
    <numFmt numFmtId="182" formatCode="\(0.0%\)"/>
    <numFmt numFmtId="183" formatCode="#,##0.0000_);[Red]\(#,##0.0000\)"/>
    <numFmt numFmtId="184" formatCode="m/d"/>
    <numFmt numFmtId="185" formatCode="0;[Red]0"/>
    <numFmt numFmtId="186" formatCode="0.000%"/>
    <numFmt numFmtId="187" formatCode="0.0000%"/>
    <numFmt numFmtId="188" formatCode="_(* #,##0.00_);[Red]_(* \(#,##0.00\);_(* &quot;0&quot;??_);_(@_)"/>
    <numFmt numFmtId="189" formatCode="_(* #,##0._);[Red]_(* \(#,##0.\);_(* &quot;0&quot;??_);_(@_)"/>
    <numFmt numFmtId="190" formatCode="_(* #,##0_);[Red]_(* \(#,##0\);_(* &quot;0&quot;??_);_(@_)"/>
    <numFmt numFmtId="191" formatCode="_(* #,##0_);_(* \(#,##0\);_(* &quot;0&quot;_);_(@_)"/>
    <numFmt numFmtId="192" formatCode="_(* #,##0.00_);_(* \(#,##0.00\);_(* &quot;0&quot;??_);_(@_)"/>
    <numFmt numFmtId="193" formatCode="#,##0.0;[Red]\-#,##0.0"/>
    <numFmt numFmtId="194" formatCode="_(* #,##0.0_);[Red]_(* \(#,##0.0\);_(* &quot;0&quot;??_);_(@_)"/>
    <numFmt numFmtId="195" formatCode="_(* #,##0_);_(* \(#,##0\);_(* &quot;-&quot;??_);_(@_)"/>
    <numFmt numFmtId="196" formatCode="_-* #,##0_-;\-* #,##0_-;_-* &quot;0&quot;_-;_-@_-"/>
    <numFmt numFmtId="197" formatCode="mmmm\-yy"/>
    <numFmt numFmtId="198" formatCode="#,##0.000;[Red]\-#,##0.000"/>
    <numFmt numFmtId="199" formatCode="0.000"/>
    <numFmt numFmtId="200" formatCode="_(* #,##0.0_);_(* \(#,##0.0\);_(* &quot;-&quot;??_);_(@_)"/>
    <numFmt numFmtId="201" formatCode="_(* #,##0.0_);_(* \(#,##0.0\);_(* &quot;0&quot;_);_(@_)"/>
    <numFmt numFmtId="202" formatCode="_(* #,##0.00_);_(* \(#,##0.00\);_(* &quot;0&quot;_);_(@_)"/>
    <numFmt numFmtId="203" formatCode="#,##0.00000000_);[Red]\(#,##0.00000000\)"/>
    <numFmt numFmtId="204" formatCode="#,##0.000000000_);[Red]\(#,##0.000000000\)"/>
    <numFmt numFmtId="205" formatCode="#,##0.0000000000_);[Red]\(#,##0.0000000000\)"/>
    <numFmt numFmtId="206" formatCode="#,##0.00000000000_);[Red]\(#,##0.00000000000\)"/>
    <numFmt numFmtId="207" formatCode="_-*#\,##0.0000_);[Red]\(#,##0.0000\)"/>
    <numFmt numFmtId="208" formatCode="\-*#\,##0.0000_);[Red]\(#,##0.0000\)"/>
    <numFmt numFmtId="209" formatCode="_(* #,##0_);[Red]_(* \(#,##0\);_(* &quot;-&quot;??_);_(@_)"/>
    <numFmt numFmtId="210" formatCode="_(* #,##0.0_);[Red]_(* \(#,##0.0\);_(* &quot;-&quot;??_);_(@_)"/>
    <numFmt numFmtId="211" formatCode="_(* #,##0.00_);[Red]_(* \(#,##0.00\);_(* &quot;-&quot;??_);_(@_)"/>
    <numFmt numFmtId="212" formatCode="_(* #,##0.000_);[Red]_(* \(#,##0.000\);_(* &quot;-&quot;??_);_(@_)"/>
    <numFmt numFmtId="213" formatCode="_(* #,##0.0000_);[Red]_(* \(#,##0.0000\);_(* &quot;-&quot;??_);_(@_)"/>
    <numFmt numFmtId="214" formatCode="_(* #,##0.00000_);[Red]_(* \(#,##0.00000\);_(* &quot;-&quot;??_);_(@_)"/>
  </numFmts>
  <fonts count="11">
    <font>
      <sz val="10"/>
      <name val="Arial"/>
      <family val="0"/>
    </font>
    <font>
      <sz val="10"/>
      <name val="Geneva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91" fontId="2" fillId="0" borderId="0" xfId="26" applyNumberFormat="1" applyFont="1" applyFill="1" applyBorder="1" applyAlignment="1">
      <alignment horizontal="left"/>
    </xf>
    <xf numFmtId="191" fontId="3" fillId="0" borderId="0" xfId="26" applyNumberFormat="1" applyFont="1" applyAlignment="1">
      <alignment/>
    </xf>
    <xf numFmtId="38" fontId="4" fillId="0" borderId="0" xfId="21" applyNumberFormat="1" applyFont="1" applyFill="1" applyBorder="1" applyAlignment="1">
      <alignment horizontal="justify" vertical="center" wrapText="1"/>
    </xf>
    <xf numFmtId="38" fontId="4" fillId="0" borderId="0" xfId="21" applyNumberFormat="1" applyFont="1" applyFill="1" applyBorder="1" applyAlignment="1">
      <alignment/>
    </xf>
    <xf numFmtId="0" fontId="3" fillId="0" borderId="0" xfId="32" applyFont="1" applyFill="1" applyBorder="1">
      <alignment/>
      <protection/>
    </xf>
    <xf numFmtId="191" fontId="5" fillId="0" borderId="0" xfId="26" applyNumberFormat="1" applyFont="1" applyFill="1" applyBorder="1" applyAlignment="1">
      <alignment horizontal="left"/>
    </xf>
    <xf numFmtId="191" fontId="6" fillId="0" borderId="0" xfId="26" applyNumberFormat="1" applyFont="1" applyFill="1" applyBorder="1" applyAlignment="1">
      <alignment horizontal="left"/>
    </xf>
    <xf numFmtId="0" fontId="5" fillId="0" borderId="0" xfId="32" applyFont="1" applyFill="1" applyBorder="1">
      <alignment/>
      <protection/>
    </xf>
    <xf numFmtId="0" fontId="7" fillId="0" borderId="0" xfId="32" applyFont="1" applyFill="1" applyBorder="1" applyAlignment="1">
      <alignment horizontal="center"/>
      <protection/>
    </xf>
    <xf numFmtId="0" fontId="4" fillId="0" borderId="0" xfId="32" applyFont="1" applyFill="1" applyBorder="1">
      <alignment/>
      <protection/>
    </xf>
    <xf numFmtId="15" fontId="7" fillId="0" borderId="0" xfId="32" applyNumberFormat="1" applyFont="1" applyFill="1" applyBorder="1" applyAlignment="1">
      <alignment horizontal="center"/>
      <protection/>
    </xf>
    <xf numFmtId="0" fontId="8" fillId="0" borderId="0" xfId="32" applyFont="1" applyFill="1" applyBorder="1" applyAlignment="1">
      <alignment horizontal="center"/>
      <protection/>
    </xf>
    <xf numFmtId="0" fontId="8" fillId="0" borderId="0" xfId="32" applyFont="1" applyFill="1" applyBorder="1">
      <alignment/>
      <protection/>
    </xf>
    <xf numFmtId="0" fontId="6" fillId="0" borderId="0" xfId="32" applyFont="1" applyFill="1" applyBorder="1">
      <alignment/>
      <protection/>
    </xf>
    <xf numFmtId="40" fontId="4" fillId="0" borderId="0" xfId="21" applyFont="1" applyFill="1" applyBorder="1" applyAlignment="1">
      <alignment/>
    </xf>
    <xf numFmtId="0" fontId="9" fillId="0" borderId="0" xfId="32" applyFont="1" applyFill="1" applyBorder="1" applyAlignment="1">
      <alignment horizontal="centerContinuous"/>
      <protection/>
    </xf>
    <xf numFmtId="15" fontId="7" fillId="0" borderId="0" xfId="32" applyNumberFormat="1" applyFont="1" applyFill="1" applyBorder="1" applyAlignment="1" quotePrefix="1">
      <alignment horizontal="center"/>
      <protection/>
    </xf>
    <xf numFmtId="38" fontId="3" fillId="0" borderId="0" xfId="22" applyNumberFormat="1" applyFont="1" applyFill="1" applyBorder="1" applyAlignment="1">
      <alignment/>
    </xf>
    <xf numFmtId="38" fontId="3" fillId="0" borderId="0" xfId="32" applyNumberFormat="1" applyFont="1" applyFill="1" applyBorder="1">
      <alignment/>
      <protection/>
    </xf>
    <xf numFmtId="38" fontId="3" fillId="0" borderId="0" xfId="21" applyNumberFormat="1" applyFont="1" applyFill="1" applyBorder="1" applyAlignment="1">
      <alignment/>
    </xf>
    <xf numFmtId="0" fontId="10" fillId="0" borderId="0" xfId="32" applyFont="1" applyFill="1" applyBorder="1">
      <alignment/>
      <protection/>
    </xf>
    <xf numFmtId="38" fontId="3" fillId="0" borderId="1" xfId="21" applyNumberFormat="1" applyFont="1" applyFill="1" applyBorder="1" applyAlignment="1">
      <alignment/>
    </xf>
    <xf numFmtId="38" fontId="3" fillId="0" borderId="2" xfId="21" applyNumberFormat="1" applyFont="1" applyFill="1" applyBorder="1" applyAlignment="1">
      <alignment/>
    </xf>
    <xf numFmtId="38" fontId="3" fillId="0" borderId="3" xfId="21" applyNumberFormat="1" applyFont="1" applyFill="1" applyBorder="1" applyAlignment="1">
      <alignment/>
    </xf>
    <xf numFmtId="38" fontId="3" fillId="0" borderId="4" xfId="21" applyNumberFormat="1" applyFont="1" applyFill="1" applyBorder="1" applyAlignment="1">
      <alignment/>
    </xf>
    <xf numFmtId="38" fontId="3" fillId="0" borderId="5" xfId="21" applyNumberFormat="1" applyFont="1" applyFill="1" applyBorder="1" applyAlignment="1">
      <alignment/>
    </xf>
    <xf numFmtId="38" fontId="3" fillId="0" borderId="6" xfId="21" applyNumberFormat="1" applyFont="1" applyFill="1" applyBorder="1" applyAlignment="1">
      <alignment/>
    </xf>
    <xf numFmtId="38" fontId="3" fillId="0" borderId="7" xfId="21" applyNumberFormat="1" applyFont="1" applyFill="1" applyBorder="1" applyAlignment="1">
      <alignment/>
    </xf>
    <xf numFmtId="40" fontId="3" fillId="0" borderId="0" xfId="21" applyFont="1" applyFill="1" applyBorder="1" applyAlignment="1">
      <alignment/>
    </xf>
    <xf numFmtId="0" fontId="3" fillId="0" borderId="0" xfId="32" applyFont="1" applyFill="1" applyBorder="1" applyAlignment="1">
      <alignment horizontal="center"/>
      <protection/>
    </xf>
    <xf numFmtId="0" fontId="3" fillId="0" borderId="0" xfId="32" applyFont="1" applyFill="1" applyBorder="1" applyAlignment="1" quotePrefix="1">
      <alignment horizontal="center"/>
      <protection/>
    </xf>
    <xf numFmtId="40" fontId="3" fillId="0" borderId="0" xfId="32" applyNumberFormat="1" applyFont="1" applyFill="1" applyBorder="1">
      <alignment/>
      <protection/>
    </xf>
  </cellXfs>
  <cellStyles count="21">
    <cellStyle name="Normal" xfId="0"/>
    <cellStyle name="Comma" xfId="15"/>
    <cellStyle name="Comma [0]" xfId="16"/>
    <cellStyle name="Comma [0]_June 2000" xfId="17"/>
    <cellStyle name="Comma [0]_THB-Jun'00-Half Yearly Results" xfId="18"/>
    <cellStyle name="Comma [0]_THB-Sept'00 Third Quarter Results" xfId="19"/>
    <cellStyle name="Comma_June 2000" xfId="20"/>
    <cellStyle name="Comma_THB-Jun'00-Half Yearly Results" xfId="21"/>
    <cellStyle name="Comma_THB-Sept'00 Third Quarter Results" xfId="22"/>
    <cellStyle name="Currency" xfId="23"/>
    <cellStyle name="Currency [0]" xfId="24"/>
    <cellStyle name="Currency [0]_June 2000" xfId="25"/>
    <cellStyle name="Currency [0]_THB-Jun'00-Half Yearly Results" xfId="26"/>
    <cellStyle name="Currency [0]_THB-Sept'00 Third Quarter Results" xfId="27"/>
    <cellStyle name="Currency_June 2000" xfId="28"/>
    <cellStyle name="Currency_THB-Jun'00-Half Yearly Results" xfId="29"/>
    <cellStyle name="Currency_THB-Sept'00 Third Quarter Results" xfId="30"/>
    <cellStyle name="Normal_June 2000" xfId="31"/>
    <cellStyle name="Normal_THB-Jun'00-Half Yearly Results" xfId="32"/>
    <cellStyle name="Normal_THB-Sept'00 Third Quarter Results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C22" sqref="C22"/>
    </sheetView>
  </sheetViews>
  <sheetFormatPr defaultColWidth="9.140625" defaultRowHeight="12.75"/>
  <cols>
    <col min="1" max="2" width="4.28125" style="5" customWidth="1"/>
    <col min="3" max="3" width="40.57421875" style="5" customWidth="1"/>
    <col min="4" max="5" width="17.421875" style="5" customWidth="1"/>
    <col min="6" max="6" width="13.7109375" style="5" customWidth="1"/>
    <col min="7" max="7" width="13.421875" style="5" customWidth="1"/>
    <col min="8" max="8" width="18.7109375" style="5" customWidth="1"/>
    <col min="9" max="9" width="16.8515625" style="5" customWidth="1"/>
    <col min="10" max="16384" width="9.140625" style="5" customWidth="1"/>
  </cols>
  <sheetData>
    <row r="1" spans="1:9" ht="15.75">
      <c r="A1" s="1" t="s">
        <v>0</v>
      </c>
      <c r="B1" s="2"/>
      <c r="C1" s="2"/>
      <c r="D1" s="2"/>
      <c r="E1" s="2"/>
      <c r="F1" s="3"/>
      <c r="G1" s="3"/>
      <c r="H1" s="4"/>
      <c r="I1" s="4"/>
    </row>
    <row r="2" spans="1:5" ht="18.75" customHeight="1">
      <c r="A2" s="6" t="s">
        <v>1</v>
      </c>
      <c r="B2" s="2"/>
      <c r="C2" s="2"/>
      <c r="D2" s="2"/>
      <c r="E2" s="2"/>
    </row>
    <row r="3" spans="1:5" ht="16.5" customHeight="1">
      <c r="A3" s="7" t="s">
        <v>84</v>
      </c>
      <c r="B3" s="2"/>
      <c r="C3" s="2"/>
      <c r="D3" s="2"/>
      <c r="E3" s="2"/>
    </row>
    <row r="4" spans="1:5" ht="12.75">
      <c r="A4" s="8"/>
      <c r="B4" s="8"/>
      <c r="C4" s="8"/>
      <c r="D4" s="9" t="s">
        <v>2</v>
      </c>
      <c r="E4" s="9" t="s">
        <v>85</v>
      </c>
    </row>
    <row r="5" spans="1:5" ht="12.75">
      <c r="A5" s="8"/>
      <c r="B5" s="8"/>
      <c r="C5" s="8"/>
      <c r="D5" s="9" t="s">
        <v>3</v>
      </c>
      <c r="E5" s="9" t="s">
        <v>82</v>
      </c>
    </row>
    <row r="6" spans="1:5" ht="12.75">
      <c r="A6" s="10"/>
      <c r="B6" s="10"/>
      <c r="C6" s="10"/>
      <c r="D6" s="17" t="s">
        <v>86</v>
      </c>
      <c r="E6" s="17" t="s">
        <v>83</v>
      </c>
    </row>
    <row r="7" spans="1:5" ht="12.75">
      <c r="A7" s="10"/>
      <c r="B7" s="10"/>
      <c r="C7" s="10"/>
      <c r="D7" s="12" t="s">
        <v>4</v>
      </c>
      <c r="E7" s="12" t="s">
        <v>4</v>
      </c>
    </row>
    <row r="8" spans="1:5" ht="12.75">
      <c r="A8" s="10"/>
      <c r="B8" s="10"/>
      <c r="C8" s="10"/>
      <c r="D8" s="10"/>
      <c r="E8" s="10"/>
    </row>
    <row r="9" spans="1:5" ht="12.75">
      <c r="A9" s="14" t="s">
        <v>5</v>
      </c>
      <c r="B9" s="14"/>
      <c r="C9" s="14"/>
      <c r="D9" s="20">
        <f>82035+126576</f>
        <v>208611</v>
      </c>
      <c r="E9" s="20">
        <v>209332</v>
      </c>
    </row>
    <row r="10" spans="1:5" ht="12.75">
      <c r="A10" s="14" t="s">
        <v>6</v>
      </c>
      <c r="B10" s="14"/>
      <c r="C10" s="14"/>
      <c r="D10" s="20">
        <v>0</v>
      </c>
      <c r="E10" s="20">
        <v>5238</v>
      </c>
    </row>
    <row r="11" spans="1:5" ht="12.75">
      <c r="A11" s="14" t="s">
        <v>7</v>
      </c>
      <c r="B11" s="14"/>
      <c r="C11" s="14"/>
      <c r="D11" s="20">
        <v>134766</v>
      </c>
      <c r="E11" s="20">
        <v>129965</v>
      </c>
    </row>
    <row r="12" spans="1:5" ht="12.75">
      <c r="A12" s="14" t="s">
        <v>8</v>
      </c>
      <c r="B12" s="14"/>
      <c r="C12" s="14"/>
      <c r="D12" s="20">
        <v>5445</v>
      </c>
      <c r="E12" s="20">
        <v>5482</v>
      </c>
    </row>
    <row r="13" spans="1:5" ht="12.75">
      <c r="A13" s="14" t="s">
        <v>9</v>
      </c>
      <c r="B13" s="14"/>
      <c r="C13" s="14"/>
      <c r="D13" s="20">
        <v>227940</v>
      </c>
      <c r="E13" s="20">
        <v>215465</v>
      </c>
    </row>
    <row r="15" spans="4:5" ht="12.75">
      <c r="D15" s="20"/>
      <c r="E15" s="20"/>
    </row>
    <row r="16" spans="1:5" ht="12.75">
      <c r="A16" s="14" t="s">
        <v>10</v>
      </c>
      <c r="B16" s="21"/>
      <c r="C16" s="21"/>
      <c r="D16" s="20"/>
      <c r="E16" s="20"/>
    </row>
    <row r="17" spans="1:5" ht="12.75">
      <c r="A17" s="5" t="s">
        <v>11</v>
      </c>
      <c r="D17" s="22">
        <v>104756</v>
      </c>
      <c r="E17" s="23">
        <v>86038</v>
      </c>
    </row>
    <row r="18" spans="1:5" ht="12.75">
      <c r="A18" s="5" t="s">
        <v>12</v>
      </c>
      <c r="D18" s="24">
        <v>22972</v>
      </c>
      <c r="E18" s="25">
        <v>20210</v>
      </c>
    </row>
    <row r="19" spans="1:5" ht="12.75">
      <c r="A19" s="5" t="s">
        <v>13</v>
      </c>
      <c r="D19" s="24">
        <v>36946</v>
      </c>
      <c r="E19" s="25">
        <v>55768</v>
      </c>
    </row>
    <row r="20" spans="1:5" ht="12.75">
      <c r="A20" s="5" t="s">
        <v>14</v>
      </c>
      <c r="D20" s="24">
        <v>12175</v>
      </c>
      <c r="E20" s="25">
        <v>14399</v>
      </c>
    </row>
    <row r="21" spans="1:5" ht="12.75">
      <c r="A21" s="5" t="s">
        <v>15</v>
      </c>
      <c r="D21" s="24">
        <v>1779</v>
      </c>
      <c r="E21" s="25">
        <v>2909</v>
      </c>
    </row>
    <row r="22" spans="1:5" ht="12.75">
      <c r="A22" s="5" t="s">
        <v>16</v>
      </c>
      <c r="D22" s="24">
        <v>1555</v>
      </c>
      <c r="E22" s="25">
        <v>4239</v>
      </c>
    </row>
    <row r="23" spans="1:5" ht="12.75">
      <c r="A23" s="5" t="s">
        <v>17</v>
      </c>
      <c r="D23" s="26">
        <v>0</v>
      </c>
      <c r="E23" s="27">
        <v>2649</v>
      </c>
    </row>
    <row r="24" spans="4:5" ht="12.75">
      <c r="D24" s="20">
        <f>SUM(D17:D23)</f>
        <v>180183</v>
      </c>
      <c r="E24" s="20">
        <f>SUM(E17:E23)</f>
        <v>186212</v>
      </c>
    </row>
    <row r="25" spans="1:5" ht="12.75">
      <c r="A25" s="14" t="s">
        <v>18</v>
      </c>
      <c r="B25" s="21"/>
      <c r="C25" s="21"/>
      <c r="D25" s="20"/>
      <c r="E25" s="20"/>
    </row>
    <row r="26" spans="1:5" ht="12.75">
      <c r="A26" s="5" t="s">
        <v>19</v>
      </c>
      <c r="D26" s="22">
        <f>1238+126586+20076</f>
        <v>147900</v>
      </c>
      <c r="E26" s="23">
        <v>148824</v>
      </c>
    </row>
    <row r="27" spans="1:5" ht="12.75">
      <c r="A27" s="5" t="s">
        <v>20</v>
      </c>
      <c r="D27" s="24">
        <v>29128</v>
      </c>
      <c r="E27" s="25">
        <v>19884</v>
      </c>
    </row>
    <row r="28" spans="1:9" s="14" customFormat="1" ht="12.75">
      <c r="A28" s="5" t="s">
        <v>21</v>
      </c>
      <c r="B28" s="5"/>
      <c r="C28" s="5"/>
      <c r="D28" s="24">
        <v>88036</v>
      </c>
      <c r="E28" s="25">
        <v>101163</v>
      </c>
      <c r="F28" s="5"/>
      <c r="G28" s="5"/>
      <c r="H28" s="5"/>
      <c r="I28" s="5"/>
    </row>
    <row r="29" spans="1:5" ht="12" customHeight="1">
      <c r="A29" s="5" t="s">
        <v>22</v>
      </c>
      <c r="D29" s="24">
        <v>15162</v>
      </c>
      <c r="E29" s="25">
        <v>16326</v>
      </c>
    </row>
    <row r="30" spans="1:5" ht="12.75">
      <c r="A30" s="5" t="s">
        <v>23</v>
      </c>
      <c r="D30" s="26">
        <v>9390</v>
      </c>
      <c r="E30" s="27">
        <v>9050</v>
      </c>
    </row>
    <row r="31" spans="4:5" ht="12.75">
      <c r="D31" s="20">
        <f>SUM(D26:D30)</f>
        <v>289616</v>
      </c>
      <c r="E31" s="20">
        <f>SUM(E26:E30)</f>
        <v>295247</v>
      </c>
    </row>
    <row r="32" spans="4:5" ht="12.75">
      <c r="D32" s="20"/>
      <c r="E32" s="20"/>
    </row>
    <row r="33" spans="1:5" ht="12.75">
      <c r="A33" s="14" t="s">
        <v>24</v>
      </c>
      <c r="B33" s="14"/>
      <c r="C33" s="14"/>
      <c r="D33" s="20">
        <f>D24-D31</f>
        <v>-109433</v>
      </c>
      <c r="E33" s="20">
        <f>E24-E31</f>
        <v>-109035</v>
      </c>
    </row>
    <row r="34" spans="1:5" ht="12.75">
      <c r="A34" s="14" t="s">
        <v>25</v>
      </c>
      <c r="B34" s="14"/>
      <c r="C34" s="14"/>
      <c r="D34" s="20">
        <f>573+1773</f>
        <v>2346</v>
      </c>
      <c r="E34" s="20">
        <v>1768</v>
      </c>
    </row>
    <row r="35" spans="1:9" s="14" customFormat="1" ht="13.5" thickBot="1">
      <c r="A35" s="5"/>
      <c r="B35" s="5"/>
      <c r="C35" s="5"/>
      <c r="D35" s="28">
        <f>+SUM(D9:D13)+SUM(D33:D34)</f>
        <v>469675</v>
      </c>
      <c r="E35" s="28">
        <f>+SUM(E9:E13)+SUM(E33:E34)</f>
        <v>458215</v>
      </c>
      <c r="F35" s="5"/>
      <c r="G35" s="5"/>
      <c r="H35" s="5"/>
      <c r="I35" s="5"/>
    </row>
    <row r="36" spans="4:5" ht="13.5" thickTop="1">
      <c r="D36" s="20"/>
      <c r="E36" s="20"/>
    </row>
    <row r="37" spans="1:5" ht="12.75">
      <c r="A37" s="14" t="s">
        <v>26</v>
      </c>
      <c r="B37" s="14"/>
      <c r="C37" s="14"/>
      <c r="D37" s="20"/>
      <c r="E37" s="20"/>
    </row>
    <row r="38" spans="1:9" s="14" customFormat="1" ht="12.75">
      <c r="A38" s="5" t="s">
        <v>27</v>
      </c>
      <c r="B38" s="5"/>
      <c r="C38" s="5"/>
      <c r="D38" s="20">
        <v>110706</v>
      </c>
      <c r="E38" s="20">
        <v>110706</v>
      </c>
      <c r="F38" s="5"/>
      <c r="G38" s="5"/>
      <c r="H38" s="5"/>
      <c r="I38" s="5"/>
    </row>
    <row r="39" spans="1:5" ht="12.75">
      <c r="A39" s="5" t="s">
        <v>28</v>
      </c>
      <c r="D39" s="20">
        <v>49368</v>
      </c>
      <c r="E39" s="20">
        <v>49503</v>
      </c>
    </row>
    <row r="40" spans="1:5" ht="12.75">
      <c r="A40" s="5" t="s">
        <v>29</v>
      </c>
      <c r="D40" s="22">
        <v>80382</v>
      </c>
      <c r="E40" s="23">
        <v>75610</v>
      </c>
    </row>
    <row r="41" spans="1:5" ht="12.75">
      <c r="A41" s="5" t="s">
        <v>30</v>
      </c>
      <c r="D41" s="26">
        <f>D103</f>
        <v>6279</v>
      </c>
      <c r="E41" s="27">
        <v>191</v>
      </c>
    </row>
    <row r="42" spans="1:5" ht="12.75">
      <c r="A42" s="5" t="s">
        <v>31</v>
      </c>
      <c r="D42" s="20">
        <f>SUM(D40:D41)</f>
        <v>86661</v>
      </c>
      <c r="E42" s="20">
        <f>SUM(E40:E41)</f>
        <v>75801</v>
      </c>
    </row>
    <row r="43" spans="1:5" ht="12.75">
      <c r="A43" s="5" t="s">
        <v>32</v>
      </c>
      <c r="D43" s="20">
        <v>43</v>
      </c>
      <c r="E43" s="20">
        <v>42</v>
      </c>
    </row>
    <row r="44" spans="1:5" ht="12.75">
      <c r="A44" s="5" t="s">
        <v>33</v>
      </c>
      <c r="D44" s="20">
        <f>101721+3162</f>
        <v>104883</v>
      </c>
      <c r="E44" s="20">
        <v>103525</v>
      </c>
    </row>
    <row r="45" spans="1:5" ht="12.75">
      <c r="A45" s="5" t="s">
        <v>34</v>
      </c>
      <c r="D45" s="20">
        <v>80000</v>
      </c>
      <c r="E45" s="20">
        <v>80000</v>
      </c>
    </row>
    <row r="46" spans="1:5" ht="12.75">
      <c r="A46" s="5" t="s">
        <v>35</v>
      </c>
      <c r="D46" s="20">
        <v>748</v>
      </c>
      <c r="E46" s="20">
        <v>748</v>
      </c>
    </row>
    <row r="47" spans="1:5" ht="12.75">
      <c r="A47" s="5" t="s">
        <v>36</v>
      </c>
      <c r="D47" s="20">
        <v>37266</v>
      </c>
      <c r="E47" s="20">
        <v>37890</v>
      </c>
    </row>
    <row r="48" spans="4:5" ht="13.5" thickBot="1">
      <c r="D48" s="28">
        <f>+SUM(D38:D39)+SUM(D42:D47)</f>
        <v>469675</v>
      </c>
      <c r="E48" s="28">
        <f>+SUM(E38:E39)+SUM(E42:E47)</f>
        <v>458215</v>
      </c>
    </row>
    <row r="49" spans="4:5" ht="13.5" thickTop="1">
      <c r="D49" s="19"/>
      <c r="E49" s="19"/>
    </row>
    <row r="50" spans="1:5" ht="12.75">
      <c r="A50" s="14" t="s">
        <v>37</v>
      </c>
      <c r="B50" s="14"/>
      <c r="C50" s="14"/>
      <c r="D50" s="29">
        <f>SUM(D35-D34-D44-D45-D46-D47)/D38</f>
        <v>2.2079381424674365</v>
      </c>
      <c r="E50" s="29">
        <f>SUM(E35-E34-E44-E45-E46-E47)/E38</f>
        <v>2.1162719274474733</v>
      </c>
    </row>
    <row r="51" spans="1:5" ht="12.75">
      <c r="A51" s="13"/>
      <c r="B51" s="13"/>
      <c r="C51" s="13"/>
      <c r="D51" s="15"/>
      <c r="E51" s="15"/>
    </row>
    <row r="52" spans="1:5" ht="15.75">
      <c r="A52" s="1" t="s">
        <v>0</v>
      </c>
      <c r="B52" s="2"/>
      <c r="C52" s="2"/>
      <c r="D52" s="2"/>
      <c r="E52" s="2"/>
    </row>
    <row r="53" spans="1:9" s="14" customFormat="1" ht="18.75">
      <c r="A53" s="6" t="s">
        <v>1</v>
      </c>
      <c r="B53" s="16"/>
      <c r="C53" s="16"/>
      <c r="D53" s="16"/>
      <c r="E53" s="16"/>
      <c r="F53" s="5"/>
      <c r="G53" s="5"/>
      <c r="H53" s="5"/>
      <c r="I53" s="5"/>
    </row>
    <row r="54" spans="1:5" ht="15" customHeight="1">
      <c r="A54" s="7" t="s">
        <v>87</v>
      </c>
      <c r="B54" s="10"/>
      <c r="C54" s="10"/>
      <c r="D54" s="8"/>
      <c r="E54" s="4"/>
    </row>
    <row r="55" spans="1:9" s="14" customFormat="1" ht="15" customHeight="1">
      <c r="A55" s="7"/>
      <c r="B55" s="10"/>
      <c r="C55" s="10"/>
      <c r="D55" s="8"/>
      <c r="E55" s="9" t="s">
        <v>38</v>
      </c>
      <c r="F55" s="5"/>
      <c r="G55" s="5"/>
      <c r="H55" s="5"/>
      <c r="I55" s="5"/>
    </row>
    <row r="56" spans="1:9" s="4" customFormat="1" ht="12.75">
      <c r="A56" s="10"/>
      <c r="B56" s="10"/>
      <c r="C56" s="10"/>
      <c r="D56" s="9" t="s">
        <v>2</v>
      </c>
      <c r="E56" s="9" t="s">
        <v>39</v>
      </c>
      <c r="F56" s="5"/>
      <c r="G56" s="5"/>
      <c r="H56" s="5"/>
      <c r="I56" s="5"/>
    </row>
    <row r="57" spans="1:9" s="4" customFormat="1" ht="12.75">
      <c r="A57" s="10"/>
      <c r="B57" s="10"/>
      <c r="C57" s="10"/>
      <c r="D57" s="9" t="s">
        <v>3</v>
      </c>
      <c r="E57" s="9" t="s">
        <v>40</v>
      </c>
      <c r="F57" s="5"/>
      <c r="G57" s="5"/>
      <c r="H57" s="5"/>
      <c r="I57" s="5"/>
    </row>
    <row r="58" spans="1:9" s="4" customFormat="1" ht="12.75">
      <c r="A58" s="10"/>
      <c r="B58" s="10"/>
      <c r="C58" s="10"/>
      <c r="D58" s="17" t="s">
        <v>86</v>
      </c>
      <c r="E58" s="17" t="s">
        <v>86</v>
      </c>
      <c r="F58" s="5"/>
      <c r="G58" s="5"/>
      <c r="H58" s="5"/>
      <c r="I58" s="5"/>
    </row>
    <row r="59" spans="1:5" ht="12.75">
      <c r="A59" s="10"/>
      <c r="B59" s="10"/>
      <c r="C59" s="10"/>
      <c r="D59" s="12" t="s">
        <v>4</v>
      </c>
      <c r="E59" s="12" t="s">
        <v>4</v>
      </c>
    </row>
    <row r="60" spans="1:5" ht="13.5" customHeight="1">
      <c r="A60" s="10"/>
      <c r="B60" s="10"/>
      <c r="C60" s="10"/>
      <c r="D60" s="11"/>
      <c r="E60" s="11"/>
    </row>
    <row r="61" spans="1:5" ht="12.75">
      <c r="A61" s="30">
        <v>1</v>
      </c>
      <c r="B61" s="31" t="s">
        <v>41</v>
      </c>
      <c r="C61" s="5" t="s">
        <v>42</v>
      </c>
      <c r="D61" s="20">
        <v>43736</v>
      </c>
      <c r="E61" s="20">
        <f>32176+32305+D61</f>
        <v>108217</v>
      </c>
    </row>
    <row r="62" spans="1:5" ht="12.75">
      <c r="A62" s="30"/>
      <c r="B62" s="31"/>
      <c r="D62" s="20"/>
      <c r="E62" s="20"/>
    </row>
    <row r="63" spans="1:5" ht="12.75">
      <c r="A63" s="30"/>
      <c r="B63" s="31" t="s">
        <v>43</v>
      </c>
      <c r="C63" s="5" t="s">
        <v>44</v>
      </c>
      <c r="D63" s="20">
        <v>0</v>
      </c>
      <c r="E63" s="20">
        <f>0+D63</f>
        <v>0</v>
      </c>
    </row>
    <row r="64" spans="1:5" ht="13.5" customHeight="1">
      <c r="A64" s="30"/>
      <c r="B64" s="31"/>
      <c r="D64" s="20"/>
      <c r="E64" s="20"/>
    </row>
    <row r="65" spans="1:5" ht="12.75" customHeight="1">
      <c r="A65" s="30"/>
      <c r="B65" s="31" t="s">
        <v>45</v>
      </c>
      <c r="C65" s="5" t="s">
        <v>46</v>
      </c>
      <c r="D65" s="20">
        <f>4+360+5+751</f>
        <v>1120</v>
      </c>
      <c r="E65" s="20">
        <f>933+916+D65</f>
        <v>2969</v>
      </c>
    </row>
    <row r="66" spans="1:5" ht="12.75" customHeight="1">
      <c r="A66" s="30"/>
      <c r="B66" s="30"/>
      <c r="D66" s="20"/>
      <c r="E66" s="20"/>
    </row>
    <row r="67" spans="1:5" ht="12" customHeight="1">
      <c r="A67" s="30">
        <v>2</v>
      </c>
      <c r="B67" s="31" t="s">
        <v>41</v>
      </c>
      <c r="C67" s="5" t="s">
        <v>88</v>
      </c>
      <c r="D67" s="20"/>
      <c r="E67" s="20"/>
    </row>
    <row r="68" spans="1:5" ht="12" customHeight="1">
      <c r="A68" s="30"/>
      <c r="B68" s="30"/>
      <c r="C68" s="5" t="s">
        <v>47</v>
      </c>
      <c r="D68" s="20"/>
      <c r="E68" s="20"/>
    </row>
    <row r="69" spans="1:5" ht="12" customHeight="1">
      <c r="A69" s="30"/>
      <c r="B69" s="30"/>
      <c r="C69" s="5" t="s">
        <v>48</v>
      </c>
      <c r="D69" s="20"/>
      <c r="E69" s="20"/>
    </row>
    <row r="70" spans="1:5" ht="12" customHeight="1">
      <c r="A70" s="30"/>
      <c r="B70" s="30"/>
      <c r="C70" s="5" t="s">
        <v>49</v>
      </c>
      <c r="D70" s="20">
        <v>-3160</v>
      </c>
      <c r="E70" s="20">
        <f>6911+9018+D70</f>
        <v>12769</v>
      </c>
    </row>
    <row r="71" spans="1:5" ht="12" customHeight="1">
      <c r="A71" s="30"/>
      <c r="B71" s="30"/>
      <c r="D71" s="20"/>
      <c r="E71" s="20"/>
    </row>
    <row r="72" spans="1:5" ht="12.75">
      <c r="A72" s="30"/>
      <c r="B72" s="31" t="s">
        <v>43</v>
      </c>
      <c r="C72" s="5" t="s">
        <v>50</v>
      </c>
      <c r="D72" s="20">
        <v>-3771</v>
      </c>
      <c r="E72" s="20">
        <f>-3304-3903+D72</f>
        <v>-10978</v>
      </c>
    </row>
    <row r="73" spans="1:5" ht="12" customHeight="1">
      <c r="A73" s="30"/>
      <c r="B73" s="31"/>
      <c r="D73" s="20"/>
      <c r="E73" s="20"/>
    </row>
    <row r="74" spans="1:5" ht="12" customHeight="1">
      <c r="A74" s="30"/>
      <c r="B74" s="31" t="s">
        <v>45</v>
      </c>
      <c r="C74" s="5" t="s">
        <v>51</v>
      </c>
      <c r="D74" s="20">
        <v>-1016</v>
      </c>
      <c r="E74" s="20">
        <f>-663-842+D74</f>
        <v>-2521</v>
      </c>
    </row>
    <row r="75" spans="1:5" ht="12" customHeight="1">
      <c r="A75" s="30"/>
      <c r="B75" s="31"/>
      <c r="D75" s="20"/>
      <c r="E75" s="20"/>
    </row>
    <row r="76" spans="1:5" ht="12" customHeight="1">
      <c r="A76" s="30"/>
      <c r="B76" s="31" t="s">
        <v>52</v>
      </c>
      <c r="C76" s="5" t="s">
        <v>53</v>
      </c>
      <c r="D76" s="20">
        <v>11535</v>
      </c>
      <c r="E76" s="20">
        <f>0+D76</f>
        <v>11535</v>
      </c>
    </row>
    <row r="77" spans="1:5" ht="12" customHeight="1">
      <c r="A77" s="30"/>
      <c r="B77" s="30"/>
      <c r="D77" s="20"/>
      <c r="E77" s="20"/>
    </row>
    <row r="78" spans="1:5" ht="12" customHeight="1">
      <c r="A78" s="30"/>
      <c r="B78" s="31" t="s">
        <v>54</v>
      </c>
      <c r="C78" s="5" t="s">
        <v>55</v>
      </c>
      <c r="D78" s="20"/>
      <c r="E78" s="20"/>
    </row>
    <row r="79" spans="1:5" ht="12" customHeight="1">
      <c r="A79" s="30"/>
      <c r="B79" s="30"/>
      <c r="C79" s="5" t="s">
        <v>47</v>
      </c>
      <c r="D79" s="20"/>
      <c r="E79" s="20"/>
    </row>
    <row r="80" spans="1:5" ht="12" customHeight="1">
      <c r="A80" s="30"/>
      <c r="B80" s="30"/>
      <c r="C80" s="5" t="s">
        <v>56</v>
      </c>
      <c r="D80" s="20"/>
      <c r="E80" s="20"/>
    </row>
    <row r="81" spans="1:5" ht="12" customHeight="1">
      <c r="A81" s="30"/>
      <c r="B81" s="30"/>
      <c r="C81" s="5" t="s">
        <v>57</v>
      </c>
      <c r="D81" s="20">
        <f>SUM(D70:D80)</f>
        <v>3588</v>
      </c>
      <c r="E81" s="20">
        <f>SUM(E70:E80)</f>
        <v>10805</v>
      </c>
    </row>
    <row r="82" spans="1:5" ht="12" customHeight="1">
      <c r="A82" s="30"/>
      <c r="B82" s="30"/>
      <c r="D82" s="20"/>
      <c r="E82" s="20"/>
    </row>
    <row r="83" spans="1:5" ht="12" customHeight="1">
      <c r="A83" s="30"/>
      <c r="B83" s="31" t="s">
        <v>58</v>
      </c>
      <c r="C83" s="5" t="s">
        <v>59</v>
      </c>
      <c r="D83" s="20"/>
      <c r="E83" s="20"/>
    </row>
    <row r="84" spans="1:5" ht="12" customHeight="1">
      <c r="A84" s="30"/>
      <c r="B84" s="30"/>
      <c r="C84" s="5" t="s">
        <v>60</v>
      </c>
      <c r="D84" s="20">
        <v>0</v>
      </c>
      <c r="E84" s="20">
        <f>0+D84</f>
        <v>0</v>
      </c>
    </row>
    <row r="85" spans="1:5" ht="12" customHeight="1">
      <c r="A85" s="30"/>
      <c r="B85" s="30"/>
      <c r="D85" s="20"/>
      <c r="E85" s="20"/>
    </row>
    <row r="86" spans="1:5" ht="12" customHeight="1">
      <c r="A86" s="30"/>
      <c r="B86" s="31" t="s">
        <v>61</v>
      </c>
      <c r="C86" s="5" t="s">
        <v>62</v>
      </c>
      <c r="D86" s="20"/>
      <c r="E86" s="20"/>
    </row>
    <row r="87" spans="1:5" ht="12" customHeight="1">
      <c r="A87" s="30"/>
      <c r="B87" s="30"/>
      <c r="C87" s="5" t="s">
        <v>63</v>
      </c>
      <c r="D87" s="20">
        <f>SUM(D81:D86)</f>
        <v>3588</v>
      </c>
      <c r="E87" s="20">
        <f>SUM(E81:E86)</f>
        <v>10805</v>
      </c>
    </row>
    <row r="88" spans="1:5" ht="12" customHeight="1">
      <c r="A88" s="30"/>
      <c r="B88" s="30"/>
      <c r="D88" s="20"/>
      <c r="E88" s="20"/>
    </row>
    <row r="89" spans="1:5" ht="12" customHeight="1">
      <c r="A89" s="30"/>
      <c r="B89" s="31" t="s">
        <v>64</v>
      </c>
      <c r="C89" s="5" t="s">
        <v>65</v>
      </c>
      <c r="D89" s="20">
        <v>2691</v>
      </c>
      <c r="E89" s="20">
        <f>-1854-780+D89</f>
        <v>57</v>
      </c>
    </row>
    <row r="90" spans="1:5" ht="12" customHeight="1">
      <c r="A90" s="30"/>
      <c r="B90" s="30"/>
      <c r="D90" s="20"/>
      <c r="E90" s="20"/>
    </row>
    <row r="91" spans="1:5" ht="12" customHeight="1">
      <c r="A91" s="30"/>
      <c r="B91" s="31" t="s">
        <v>66</v>
      </c>
      <c r="C91" s="5" t="s">
        <v>67</v>
      </c>
      <c r="D91" s="20"/>
      <c r="E91" s="20"/>
    </row>
    <row r="92" spans="1:5" ht="12" customHeight="1">
      <c r="A92" s="30"/>
      <c r="B92" s="30"/>
      <c r="C92" s="5" t="s">
        <v>68</v>
      </c>
      <c r="D92" s="20">
        <f>SUM(D87:D91)</f>
        <v>6279</v>
      </c>
      <c r="E92" s="20">
        <f>SUM(E87:E91)</f>
        <v>10862</v>
      </c>
    </row>
    <row r="93" spans="1:5" ht="12" customHeight="1">
      <c r="A93" s="30"/>
      <c r="B93" s="30"/>
      <c r="D93" s="20"/>
      <c r="E93" s="20"/>
    </row>
    <row r="94" spans="1:5" ht="12" customHeight="1">
      <c r="A94" s="30"/>
      <c r="B94" s="30"/>
      <c r="C94" s="5" t="s">
        <v>69</v>
      </c>
      <c r="D94" s="20">
        <v>0</v>
      </c>
      <c r="E94" s="20">
        <f>-1+D94</f>
        <v>-1</v>
      </c>
    </row>
    <row r="95" spans="1:5" ht="12" customHeight="1">
      <c r="A95" s="30"/>
      <c r="B95" s="30"/>
      <c r="D95" s="20"/>
      <c r="E95" s="20"/>
    </row>
    <row r="96" spans="1:5" ht="12" customHeight="1">
      <c r="A96" s="30"/>
      <c r="B96" s="30" t="s">
        <v>70</v>
      </c>
      <c r="C96" s="5" t="s">
        <v>71</v>
      </c>
      <c r="D96" s="20"/>
      <c r="E96" s="20"/>
    </row>
    <row r="97" spans="1:5" ht="12" customHeight="1">
      <c r="A97" s="30"/>
      <c r="B97" s="30"/>
      <c r="C97" s="5" t="s">
        <v>72</v>
      </c>
      <c r="D97" s="20">
        <f>SUM(D92:D96)</f>
        <v>6279</v>
      </c>
      <c r="E97" s="20">
        <f>SUM(E92:E96)</f>
        <v>10861</v>
      </c>
    </row>
    <row r="98" spans="1:5" ht="12" customHeight="1">
      <c r="A98" s="30"/>
      <c r="B98" s="30"/>
      <c r="D98" s="20"/>
      <c r="E98" s="20"/>
    </row>
    <row r="99" spans="1:5" ht="12" customHeight="1">
      <c r="A99" s="30"/>
      <c r="B99" s="30" t="s">
        <v>73</v>
      </c>
      <c r="C99" s="5" t="s">
        <v>74</v>
      </c>
      <c r="D99" s="20">
        <v>0</v>
      </c>
      <c r="E99" s="20">
        <f>0+D99</f>
        <v>0</v>
      </c>
    </row>
    <row r="100" spans="1:5" ht="12" customHeight="1">
      <c r="A100" s="30"/>
      <c r="B100" s="30"/>
      <c r="D100" s="20"/>
      <c r="E100" s="20"/>
    </row>
    <row r="101" spans="1:5" ht="12" customHeight="1">
      <c r="A101" s="30"/>
      <c r="B101" s="30"/>
      <c r="C101" s="5" t="s">
        <v>75</v>
      </c>
      <c r="D101" s="20"/>
      <c r="E101" s="20"/>
    </row>
    <row r="102" spans="1:5" ht="12" customHeight="1">
      <c r="A102" s="30"/>
      <c r="B102" s="30"/>
      <c r="C102" s="5" t="s">
        <v>76</v>
      </c>
      <c r="D102" s="20"/>
      <c r="E102" s="20"/>
    </row>
    <row r="103" spans="1:5" ht="12" customHeight="1">
      <c r="A103" s="30"/>
      <c r="B103" s="30"/>
      <c r="C103" s="5" t="s">
        <v>77</v>
      </c>
      <c r="D103" s="20">
        <f>SUM(D97:D102)</f>
        <v>6279</v>
      </c>
      <c r="E103" s="20">
        <f>SUM(E97:E102)</f>
        <v>10861</v>
      </c>
    </row>
    <row r="104" spans="1:2" ht="12" customHeight="1">
      <c r="A104" s="30"/>
      <c r="B104" s="30"/>
    </row>
    <row r="105" spans="1:3" ht="12" customHeight="1">
      <c r="A105" s="30">
        <v>3</v>
      </c>
      <c r="B105" s="30"/>
      <c r="C105" s="5" t="s">
        <v>78</v>
      </c>
    </row>
    <row r="106" spans="1:2" ht="12" customHeight="1">
      <c r="A106" s="30"/>
      <c r="B106" s="30"/>
    </row>
    <row r="107" spans="1:5" ht="12" customHeight="1">
      <c r="A107" s="30"/>
      <c r="B107" s="30" t="s">
        <v>41</v>
      </c>
      <c r="C107" s="5" t="s">
        <v>79</v>
      </c>
      <c r="D107" s="29">
        <f>D97*1000/(110705775)*100</f>
        <v>5.6717908347599755</v>
      </c>
      <c r="E107" s="29">
        <f>E97*1000/(110705775)*100</f>
        <v>9.810689641077893</v>
      </c>
    </row>
    <row r="108" spans="1:5" ht="12" customHeight="1">
      <c r="A108" s="30"/>
      <c r="B108" s="30"/>
      <c r="D108" s="29"/>
      <c r="E108" s="29"/>
    </row>
    <row r="109" spans="1:5" ht="12" customHeight="1">
      <c r="A109" s="30"/>
      <c r="B109" s="30" t="s">
        <v>43</v>
      </c>
      <c r="C109" s="5" t="s">
        <v>80</v>
      </c>
      <c r="D109" s="29">
        <f>D97*1000/(167443364)*100</f>
        <v>3.749924661093168</v>
      </c>
      <c r="E109" s="29">
        <f>E97*1000/(167443364)*100</f>
        <v>6.486372311535737</v>
      </c>
    </row>
    <row r="110" spans="1:5" ht="12.75">
      <c r="A110" s="30"/>
      <c r="B110" s="30"/>
      <c r="C110" s="29" t="s">
        <v>81</v>
      </c>
      <c r="D110" s="32"/>
      <c r="E110" s="32"/>
    </row>
    <row r="111" spans="1:5" ht="12.75">
      <c r="A111" s="10"/>
      <c r="B111" s="10"/>
      <c r="C111" s="10"/>
      <c r="D111" s="10"/>
      <c r="E111" s="10"/>
    </row>
    <row r="112" spans="1:5" ht="12.75">
      <c r="A112" s="10"/>
      <c r="B112" s="10"/>
      <c r="C112" s="10"/>
      <c r="D112" s="10"/>
      <c r="E112" s="10"/>
    </row>
    <row r="113" spans="1:5" ht="12.75">
      <c r="A113" s="10"/>
      <c r="B113" s="10"/>
      <c r="C113" s="10"/>
      <c r="D113" s="10"/>
      <c r="E113" s="10"/>
    </row>
    <row r="114" spans="1:5" ht="12.75">
      <c r="A114" s="10"/>
      <c r="B114" s="10"/>
      <c r="C114" s="10"/>
      <c r="D114" s="10"/>
      <c r="E114" s="10"/>
    </row>
    <row r="117" ht="12.75">
      <c r="D117" s="18"/>
    </row>
    <row r="118" ht="12.75">
      <c r="D118" s="18"/>
    </row>
    <row r="119" ht="12.75">
      <c r="D119" s="19"/>
    </row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</sheetData>
  <printOptions/>
  <pageMargins left="0.86" right="0.66" top="0.82" bottom="0.48" header="0.66" footer="0.62"/>
  <pageSetup fitToHeight="2" horizontalDpi="600" verticalDpi="600" orientation="portrait" paperSize="9" scale="92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TANCO RESORTS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TANCO RESORTS BERHAD</dc:creator>
  <cp:keywords/>
  <dc:description/>
  <cp:lastModifiedBy>TANCO RESORTS BERHAD</cp:lastModifiedBy>
  <cp:lastPrinted>2000-11-29T03:05:39Z</cp:lastPrinted>
  <dcterms:created xsi:type="dcterms:W3CDTF">2000-08-21T08:10:35Z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